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lan achizitii 2012" sheetId="1" r:id="rId1"/>
  </sheets>
  <definedNames/>
  <calcPr fullCalcOnLoad="1"/>
</workbook>
</file>

<file path=xl/sharedStrings.xml><?xml version="1.0" encoding="utf-8"?>
<sst xmlns="http://schemas.openxmlformats.org/spreadsheetml/2006/main" count="304" uniqueCount="111">
  <si>
    <t>20.01.01</t>
  </si>
  <si>
    <t>TOTAL</t>
  </si>
  <si>
    <t>20.01.02</t>
  </si>
  <si>
    <t>20.01.03</t>
  </si>
  <si>
    <t>20.01.04</t>
  </si>
  <si>
    <t>20.01.05</t>
  </si>
  <si>
    <t>20.01.08</t>
  </si>
  <si>
    <t>Servicii de telefonie publică locală, interurbana</t>
  </si>
  <si>
    <t>Servicii de telefonie mobilă</t>
  </si>
  <si>
    <t>20.01.09</t>
  </si>
  <si>
    <t>20.01.30</t>
  </si>
  <si>
    <t>Servicii de întreţinere şi curăţenie</t>
  </si>
  <si>
    <t>20.02</t>
  </si>
  <si>
    <t>20.05.30</t>
  </si>
  <si>
    <t xml:space="preserve">20.06.01 </t>
  </si>
  <si>
    <t xml:space="preserve">20.06.02 </t>
  </si>
  <si>
    <t>20.13</t>
  </si>
  <si>
    <t>20.14</t>
  </si>
  <si>
    <t>20.25</t>
  </si>
  <si>
    <t>20.30.30</t>
  </si>
  <si>
    <t>71.03.01</t>
  </si>
  <si>
    <t>Obiectul contractului/acordului - cadru</t>
  </si>
  <si>
    <t>Cod CPV</t>
  </si>
  <si>
    <t>Valoare estimata fara TVA Euro</t>
  </si>
  <si>
    <t>Procedura ce urmeaza a fi aplicata</t>
  </si>
  <si>
    <t>Data estimata pentru inceperea procedurii</t>
  </si>
  <si>
    <t>Data estimata pentru finalizarea procedurii</t>
  </si>
  <si>
    <t>Persoana responsabila pentru atribuirea contractului</t>
  </si>
  <si>
    <t>22852000-7</t>
  </si>
  <si>
    <t>30192700-8</t>
  </si>
  <si>
    <t>30192121-5</t>
  </si>
  <si>
    <t>64211000-8</t>
  </si>
  <si>
    <t>64212000-5</t>
  </si>
  <si>
    <t>22211000-2</t>
  </si>
  <si>
    <t>66337100-2</t>
  </si>
  <si>
    <t>achizitie directa</t>
  </si>
  <si>
    <t>50313200-4</t>
  </si>
  <si>
    <t>50750000-7</t>
  </si>
  <si>
    <t>72267000-4</t>
  </si>
  <si>
    <t xml:space="preserve">   TOTAL</t>
  </si>
  <si>
    <t>PARCHETUL DE PE LANGA CURTEA DE APEL PLOIESTI</t>
  </si>
  <si>
    <t>MINISTERUL PUBLIC</t>
  </si>
  <si>
    <t>Bibliorafturi</t>
  </si>
  <si>
    <t>Pixuri</t>
  </si>
  <si>
    <t>Plicuri</t>
  </si>
  <si>
    <t>Cheltuieli de incalzire cu gaze naturale</t>
  </si>
  <si>
    <t>Cheltuieli energie electrica si conexe</t>
  </si>
  <si>
    <t>Costul reparaţiilor mijloacelor de transport</t>
  </si>
  <si>
    <t>Servicii ascensoare</t>
  </si>
  <si>
    <t>Intretinere produse software</t>
  </si>
  <si>
    <t>Servicii colectare deseuri menajere</t>
  </si>
  <si>
    <t>Servicii postale</t>
  </si>
  <si>
    <t>Valoare estimata cu TVA Lei</t>
  </si>
  <si>
    <t>Valoare estimata fara TVA lei</t>
  </si>
  <si>
    <t>Rezerve creion si pix</t>
  </si>
  <si>
    <t>Carti,publicatii si materiale documentare</t>
  </si>
  <si>
    <t>Cheltuieli judiciare si extrajudiciare</t>
  </si>
  <si>
    <t>Cheltuieli de cazare şi cheltuielile de transport ce se acordă pentru deplasări în interesul serviciului,</t>
  </si>
  <si>
    <t>Cheltuielile pentru înmatricularea autoturismelor noi</t>
  </si>
  <si>
    <t xml:space="preserve">    SE APROBA,</t>
  </si>
  <si>
    <t xml:space="preserve">             PROCUROR GENERAL </t>
  </si>
  <si>
    <t>Valoare estimata cu TVA lei</t>
  </si>
  <si>
    <t>Persoana responsabila pentru atribuirea contractului de achizitie</t>
  </si>
  <si>
    <t>Becuri si lampi fluorescente</t>
  </si>
  <si>
    <t>74831300-6</t>
  </si>
  <si>
    <t>Carburanti</t>
  </si>
  <si>
    <t xml:space="preserve">Cheltuieli privind instruirea, perfecţionarea şi specializarea profesională a personalului </t>
  </si>
  <si>
    <t>Distributie apa(filtrare apa)</t>
  </si>
  <si>
    <t>Mici articole de birou din metal-agrafe</t>
  </si>
  <si>
    <t>Alte articole de papetarie</t>
  </si>
  <si>
    <t>30197000-6</t>
  </si>
  <si>
    <t>31531000-7</t>
  </si>
  <si>
    <t>65210000-8</t>
  </si>
  <si>
    <t>65310000-9</t>
  </si>
  <si>
    <t>90511000-2</t>
  </si>
  <si>
    <t>90910000-9</t>
  </si>
  <si>
    <t>09132000-3</t>
  </si>
  <si>
    <t>Dosare pvc</t>
  </si>
  <si>
    <t>30125100-2</t>
  </si>
  <si>
    <t>30197210-1</t>
  </si>
  <si>
    <t>30199230-1</t>
  </si>
  <si>
    <t>64110000-0</t>
  </si>
  <si>
    <t>55110000-4</t>
  </si>
  <si>
    <t>79633000-0</t>
  </si>
  <si>
    <t>50112200-5</t>
  </si>
  <si>
    <t>Servicii spalare auto</t>
  </si>
  <si>
    <t>50112300-6</t>
  </si>
  <si>
    <t>Revizie auto</t>
  </si>
  <si>
    <t>50112000-3</t>
  </si>
  <si>
    <t>Serviciu legislatie electronica</t>
  </si>
  <si>
    <t>48214000-1</t>
  </si>
  <si>
    <t>Materiale de curatenie</t>
  </si>
  <si>
    <t>Achizitie SEAP</t>
  </si>
  <si>
    <t>30192126-0</t>
  </si>
  <si>
    <t>39830000-9</t>
  </si>
  <si>
    <t>Achizitie tonere</t>
  </si>
  <si>
    <t>Protectia muncii</t>
  </si>
  <si>
    <t>65123000-3</t>
  </si>
  <si>
    <t>42964000-1</t>
  </si>
  <si>
    <t>NR.8528/X/19.12.2010</t>
  </si>
  <si>
    <t xml:space="preserve">                                                                                        PROGRAMUL ANUAL AL ACHIZITIILOR PUBLICE PE ANUL 2012</t>
  </si>
  <si>
    <t>FURNIZOR UNIC</t>
  </si>
  <si>
    <t>Reparatii aparatura tehnica:faxuri,copiatoare</t>
  </si>
  <si>
    <t>01.01.2012.</t>
  </si>
  <si>
    <t xml:space="preserve">Fiset metalic </t>
  </si>
  <si>
    <t>Rafturi arhiva</t>
  </si>
  <si>
    <t>20.11</t>
  </si>
  <si>
    <t>39122100-4</t>
  </si>
  <si>
    <t>39152000-2</t>
  </si>
  <si>
    <t>TOTAL ACHIZITII 2012</t>
  </si>
  <si>
    <t xml:space="preserve">Mobilier, aparatura birotica 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</si>
</sst>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  <numFmt numFmtId="189" formatCode="0.000000"/>
    <numFmt numFmtId="190" formatCode="0.00000"/>
    <numFmt numFmtId="191" formatCode="0.0000"/>
    <numFmt numFmtId="192" formatCode="0.000"/>
    <numFmt numFmtId="193" formatCode="0.0"/>
  </numFmts>
  <fonts count="9"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6"/>
      <name val="Arial"/>
      <family val="0"/>
    </font>
    <font>
      <b/>
      <u val="single"/>
      <sz val="8"/>
      <name val="Arial"/>
      <family val="0"/>
    </font>
    <font>
      <b/>
      <sz val="8"/>
      <name val="Arial"/>
      <family val="0"/>
    </font>
    <font>
      <u val="single"/>
      <sz val="2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1" xfId="0" applyFont="1" applyFill="1" applyBorder="1" applyAlignment="1">
      <alignment wrapText="1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right" vertical="top"/>
    </xf>
    <xf numFmtId="0" fontId="7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left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/>
    </xf>
    <xf numFmtId="0" fontId="4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Continuous" vertical="center" wrapText="1"/>
    </xf>
    <xf numFmtId="0" fontId="7" fillId="0" borderId="0" xfId="0" applyFont="1" applyAlignment="1">
      <alignment vertical="top"/>
    </xf>
    <xf numFmtId="0" fontId="4" fillId="0" borderId="1" xfId="0" applyFont="1" applyBorder="1" applyAlignment="1">
      <alignment horizontal="justify"/>
    </xf>
    <xf numFmtId="0" fontId="4" fillId="0" borderId="0" xfId="0" applyFont="1" applyBorder="1" applyAlignment="1">
      <alignment vertical="top"/>
    </xf>
    <xf numFmtId="0" fontId="4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 horizontal="center" wrapText="1"/>
    </xf>
    <xf numFmtId="0" fontId="4" fillId="0" borderId="2" xfId="0" applyFont="1" applyBorder="1" applyAlignment="1">
      <alignment vertical="top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/>
    </xf>
    <xf numFmtId="0" fontId="7" fillId="0" borderId="1" xfId="0" applyFont="1" applyFill="1" applyBorder="1" applyAlignment="1">
      <alignment wrapText="1"/>
    </xf>
    <xf numFmtId="0" fontId="4" fillId="0" borderId="0" xfId="0" applyFont="1" applyAlignment="1" applyProtection="1">
      <alignment vertical="top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vertical="top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1" xfId="0" applyFont="1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/>
    </xf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vertical="top"/>
    </xf>
    <xf numFmtId="0" fontId="7" fillId="2" borderId="1" xfId="0" applyFont="1" applyFill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right" wrapText="1"/>
    </xf>
    <xf numFmtId="2" fontId="7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2" fontId="7" fillId="0" borderId="1" xfId="0" applyNumberFormat="1" applyFont="1" applyFill="1" applyBorder="1" applyAlignment="1">
      <alignment wrapText="1"/>
    </xf>
    <xf numFmtId="2" fontId="7" fillId="0" borderId="1" xfId="0" applyNumberFormat="1" applyFont="1" applyBorder="1" applyAlignment="1">
      <alignment horizontal="right" wrapText="1"/>
    </xf>
    <xf numFmtId="4" fontId="7" fillId="0" borderId="1" xfId="0" applyNumberFormat="1" applyFont="1" applyBorder="1" applyAlignment="1">
      <alignment horizontal="right" wrapText="1"/>
    </xf>
    <xf numFmtId="4" fontId="4" fillId="0" borderId="5" xfId="0" applyNumberFormat="1" applyFont="1" applyBorder="1" applyAlignment="1">
      <alignment horizontal="right" wrapText="1"/>
    </xf>
    <xf numFmtId="4" fontId="4" fillId="0" borderId="5" xfId="0" applyNumberFormat="1" applyFont="1" applyFill="1" applyBorder="1" applyAlignment="1">
      <alignment horizontal="right" vertical="top" wrapText="1"/>
    </xf>
    <xf numFmtId="4" fontId="7" fillId="0" borderId="1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center" vertical="top"/>
    </xf>
    <xf numFmtId="2" fontId="4" fillId="0" borderId="5" xfId="0" applyNumberFormat="1" applyFont="1" applyFill="1" applyBorder="1" applyAlignment="1">
      <alignment horizontal="right" vertical="top" wrapText="1"/>
    </xf>
    <xf numFmtId="0" fontId="4" fillId="0" borderId="5" xfId="0" applyFont="1" applyFill="1" applyBorder="1" applyAlignment="1">
      <alignment horizontal="right" vertical="top" wrapText="1"/>
    </xf>
    <xf numFmtId="0" fontId="1" fillId="0" borderId="1" xfId="0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4" fontId="2" fillId="0" borderId="1" xfId="0" applyNumberFormat="1" applyFont="1" applyBorder="1" applyAlignment="1" applyProtection="1">
      <alignment horizontal="right" vertical="top" wrapText="1"/>
      <protection locked="0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right"/>
    </xf>
    <xf numFmtId="14" fontId="4" fillId="0" borderId="1" xfId="0" applyNumberFormat="1" applyFont="1" applyBorder="1" applyAlignment="1">
      <alignment horizontal="justify"/>
    </xf>
    <xf numFmtId="4" fontId="7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wrapText="1"/>
    </xf>
    <xf numFmtId="3" fontId="4" fillId="0" borderId="1" xfId="0" applyNumberFormat="1" applyFont="1" applyBorder="1" applyAlignment="1">
      <alignment horizontal="center" vertical="top"/>
    </xf>
    <xf numFmtId="14" fontId="4" fillId="0" borderId="1" xfId="0" applyNumberFormat="1" applyFont="1" applyBorder="1" applyAlignment="1">
      <alignment horizontal="right" wrapText="1"/>
    </xf>
    <xf numFmtId="3" fontId="4" fillId="0" borderId="6" xfId="0" applyNumberFormat="1" applyFont="1" applyBorder="1" applyAlignment="1">
      <alignment horizontal="center" vertical="top"/>
    </xf>
    <xf numFmtId="0" fontId="7" fillId="0" borderId="7" xfId="0" applyFont="1" applyBorder="1" applyAlignment="1">
      <alignment vertical="top"/>
    </xf>
    <xf numFmtId="0" fontId="7" fillId="2" borderId="7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justify"/>
    </xf>
    <xf numFmtId="4" fontId="7" fillId="0" borderId="5" xfId="0" applyNumberFormat="1" applyFont="1" applyBorder="1" applyAlignment="1">
      <alignment horizontal="right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vertical="top"/>
    </xf>
    <xf numFmtId="0" fontId="7" fillId="0" borderId="5" xfId="0" applyFont="1" applyBorder="1" applyAlignment="1">
      <alignment horizontal="justify" wrapText="1"/>
    </xf>
    <xf numFmtId="4" fontId="7" fillId="0" borderId="5" xfId="0" applyNumberFormat="1" applyFont="1" applyBorder="1" applyAlignment="1">
      <alignment horizontal="right" wrapText="1"/>
    </xf>
    <xf numFmtId="0" fontId="7" fillId="0" borderId="5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14" fontId="4" fillId="0" borderId="1" xfId="0" applyNumberFormat="1" applyFont="1" applyFill="1" applyBorder="1" applyAlignment="1">
      <alignment horizontal="left" vertical="top" wrapText="1"/>
    </xf>
    <xf numFmtId="0" fontId="7" fillId="0" borderId="5" xfId="0" applyFont="1" applyBorder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/>
    </xf>
    <xf numFmtId="2" fontId="7" fillId="0" borderId="5" xfId="0" applyNumberFormat="1" applyFont="1" applyBorder="1" applyAlignment="1">
      <alignment horizontal="right" wrapText="1"/>
    </xf>
    <xf numFmtId="0" fontId="4" fillId="0" borderId="9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right" wrapText="1"/>
    </xf>
    <xf numFmtId="14" fontId="4" fillId="0" borderId="1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 vertical="top"/>
    </xf>
    <xf numFmtId="2" fontId="4" fillId="0" borderId="1" xfId="0" applyNumberFormat="1" applyFont="1" applyFill="1" applyBorder="1" applyAlignment="1">
      <alignment vertical="top" wrapText="1"/>
    </xf>
    <xf numFmtId="0" fontId="4" fillId="0" borderId="5" xfId="0" applyFont="1" applyBorder="1" applyAlignment="1">
      <alignment horizontal="center" vertical="top"/>
    </xf>
    <xf numFmtId="0" fontId="7" fillId="0" borderId="5" xfId="0" applyFont="1" applyFill="1" applyBorder="1" applyAlignment="1">
      <alignment wrapText="1"/>
    </xf>
    <xf numFmtId="0" fontId="7" fillId="0" borderId="5" xfId="0" applyFont="1" applyFill="1" applyBorder="1" applyAlignment="1">
      <alignment horizontal="center" wrapText="1"/>
    </xf>
    <xf numFmtId="2" fontId="7" fillId="0" borderId="5" xfId="0" applyNumberFormat="1" applyFont="1" applyFill="1" applyBorder="1" applyAlignment="1">
      <alignment wrapText="1"/>
    </xf>
    <xf numFmtId="0" fontId="4" fillId="0" borderId="5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right" wrapText="1"/>
    </xf>
    <xf numFmtId="14" fontId="4" fillId="0" borderId="1" xfId="0" applyNumberFormat="1" applyFont="1" applyFill="1" applyBorder="1" applyAlignment="1">
      <alignment wrapText="1"/>
    </xf>
    <xf numFmtId="0" fontId="4" fillId="0" borderId="0" xfId="0" applyFont="1" applyAlignment="1">
      <alignment horizontal="center" vertical="top"/>
    </xf>
    <xf numFmtId="4" fontId="4" fillId="0" borderId="1" xfId="0" applyNumberFormat="1" applyFont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wrapText="1"/>
    </xf>
    <xf numFmtId="4" fontId="7" fillId="0" borderId="1" xfId="0" applyNumberFormat="1" applyFont="1" applyBorder="1" applyAlignment="1">
      <alignment wrapText="1"/>
    </xf>
    <xf numFmtId="4" fontId="7" fillId="0" borderId="1" xfId="0" applyNumberFormat="1" applyFont="1" applyFill="1" applyBorder="1" applyAlignment="1">
      <alignment vertical="top" wrapText="1"/>
    </xf>
    <xf numFmtId="4" fontId="7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wrapText="1"/>
    </xf>
    <xf numFmtId="4" fontId="4" fillId="0" borderId="1" xfId="0" applyNumberFormat="1" applyFont="1" applyFill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4" fontId="4" fillId="0" borderId="1" xfId="0" applyNumberFormat="1" applyFont="1" applyBorder="1" applyAlignment="1" applyProtection="1">
      <alignment horizontal="right" vertical="top" wrapText="1"/>
      <protection locked="0"/>
    </xf>
    <xf numFmtId="0" fontId="4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 applyProtection="1">
      <alignment horizontal="center" vertical="top" wrapText="1"/>
      <protection locked="0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90"/>
  <sheetViews>
    <sheetView tabSelected="1" workbookViewId="0" topLeftCell="E1">
      <selection activeCell="I7" sqref="I7:J7"/>
    </sheetView>
  </sheetViews>
  <sheetFormatPr defaultColWidth="9.140625" defaultRowHeight="12.75"/>
  <cols>
    <col min="1" max="1" width="9.28125" style="5" customWidth="1"/>
    <col min="2" max="2" width="33.140625" style="6" customWidth="1"/>
    <col min="3" max="3" width="10.140625" style="6" customWidth="1"/>
    <col min="4" max="4" width="10.421875" style="6" customWidth="1"/>
    <col min="5" max="6" width="11.00390625" style="6" customWidth="1"/>
    <col min="7" max="7" width="17.57421875" style="6" customWidth="1"/>
    <col min="8" max="8" width="10.7109375" style="6" customWidth="1"/>
    <col min="9" max="9" width="10.28125" style="6" customWidth="1"/>
    <col min="10" max="10" width="18.8515625" style="6" customWidth="1"/>
    <col min="11" max="16384" width="9.140625" style="4" customWidth="1"/>
  </cols>
  <sheetData>
    <row r="3" spans="1:10" ht="11.25">
      <c r="A3" s="7"/>
      <c r="B3" s="8" t="s">
        <v>41</v>
      </c>
      <c r="C3" s="8"/>
      <c r="D3" s="8"/>
      <c r="E3" s="8"/>
      <c r="F3" s="9"/>
      <c r="G3" s="122"/>
      <c r="H3" s="122"/>
      <c r="I3" s="8"/>
      <c r="J3" s="8"/>
    </row>
    <row r="4" spans="1:10" ht="22.5">
      <c r="A4" s="7"/>
      <c r="B4" s="8" t="s">
        <v>40</v>
      </c>
      <c r="C4" s="8"/>
      <c r="D4" s="8"/>
      <c r="E4" s="8"/>
      <c r="F4" s="9"/>
      <c r="G4" s="122"/>
      <c r="H4" s="122"/>
      <c r="I4" s="122" t="s">
        <v>59</v>
      </c>
      <c r="J4" s="122"/>
    </row>
    <row r="5" spans="1:10" ht="11.25">
      <c r="A5" s="7"/>
      <c r="B5" s="8" t="s">
        <v>99</v>
      </c>
      <c r="C5" s="8"/>
      <c r="D5" s="8"/>
      <c r="E5" s="8"/>
      <c r="F5" s="9"/>
      <c r="G5" s="8"/>
      <c r="H5" s="9"/>
      <c r="I5" s="122" t="s">
        <v>60</v>
      </c>
      <c r="J5" s="122"/>
    </row>
    <row r="6" spans="1:10" ht="11.25">
      <c r="A6" s="7"/>
      <c r="B6" s="8"/>
      <c r="C6" s="8"/>
      <c r="D6" s="8"/>
      <c r="E6" s="8"/>
      <c r="F6" s="8"/>
      <c r="G6" s="8"/>
      <c r="H6" s="8"/>
      <c r="I6" s="122"/>
      <c r="J6" s="122"/>
    </row>
    <row r="7" spans="1:10" ht="11.25">
      <c r="A7" s="7"/>
      <c r="B7" s="122" t="s">
        <v>100</v>
      </c>
      <c r="C7" s="122"/>
      <c r="D7" s="122"/>
      <c r="E7" s="122"/>
      <c r="F7" s="122"/>
      <c r="G7" s="122"/>
      <c r="H7" s="9"/>
      <c r="I7" s="122"/>
      <c r="J7" s="122"/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7"/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10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56.25">
      <c r="A11" s="12" t="s">
        <v>0</v>
      </c>
      <c r="B11" s="13" t="s">
        <v>21</v>
      </c>
      <c r="C11" s="13" t="s">
        <v>22</v>
      </c>
      <c r="D11" s="13" t="s">
        <v>61</v>
      </c>
      <c r="E11" s="13" t="s">
        <v>53</v>
      </c>
      <c r="F11" s="13" t="s">
        <v>23</v>
      </c>
      <c r="G11" s="13" t="s">
        <v>24</v>
      </c>
      <c r="H11" s="13" t="s">
        <v>25</v>
      </c>
      <c r="I11" s="13" t="s">
        <v>26</v>
      </c>
      <c r="J11" s="13" t="s">
        <v>62</v>
      </c>
    </row>
    <row r="12" spans="1:10" ht="11.25">
      <c r="A12" s="69">
        <v>1</v>
      </c>
      <c r="B12" s="70" t="s">
        <v>77</v>
      </c>
      <c r="C12" s="71" t="s">
        <v>28</v>
      </c>
      <c r="D12" s="50">
        <v>80</v>
      </c>
      <c r="E12" s="50">
        <f aca="true" t="shared" si="0" ref="E12:E18">AVERAGE(D12/124%)</f>
        <v>64.51612903225806</v>
      </c>
      <c r="F12" s="50">
        <f aca="true" t="shared" si="1" ref="F12:F18">AVERAGE(E12/4.3)</f>
        <v>15.003750937734434</v>
      </c>
      <c r="G12" s="15" t="s">
        <v>35</v>
      </c>
      <c r="H12" s="72">
        <v>41153</v>
      </c>
      <c r="I12" s="72">
        <v>41274</v>
      </c>
      <c r="J12" s="15"/>
    </row>
    <row r="13" spans="1:10" ht="11.25">
      <c r="A13" s="69">
        <v>2</v>
      </c>
      <c r="B13" s="70" t="s">
        <v>42</v>
      </c>
      <c r="C13" s="71" t="s">
        <v>79</v>
      </c>
      <c r="D13" s="50">
        <v>155</v>
      </c>
      <c r="E13" s="50">
        <f t="shared" si="0"/>
        <v>125</v>
      </c>
      <c r="F13" s="50">
        <f t="shared" si="1"/>
        <v>29.069767441860467</v>
      </c>
      <c r="G13" s="15" t="s">
        <v>35</v>
      </c>
      <c r="H13" s="72">
        <v>41153</v>
      </c>
      <c r="I13" s="72">
        <v>41274</v>
      </c>
      <c r="J13" s="15"/>
    </row>
    <row r="14" spans="1:10" ht="11.25">
      <c r="A14" s="69">
        <v>3</v>
      </c>
      <c r="B14" s="70" t="s">
        <v>43</v>
      </c>
      <c r="C14" s="71" t="s">
        <v>30</v>
      </c>
      <c r="D14" s="50">
        <v>100</v>
      </c>
      <c r="E14" s="50">
        <f t="shared" si="0"/>
        <v>80.64516129032258</v>
      </c>
      <c r="F14" s="50">
        <f t="shared" si="1"/>
        <v>18.75468867216804</v>
      </c>
      <c r="G14" s="15" t="s">
        <v>35</v>
      </c>
      <c r="H14" s="72">
        <v>41153</v>
      </c>
      <c r="I14" s="72">
        <v>41274</v>
      </c>
      <c r="J14" s="15"/>
    </row>
    <row r="15" spans="1:10" ht="11.25">
      <c r="A15" s="69">
        <v>4</v>
      </c>
      <c r="B15" s="70" t="s">
        <v>69</v>
      </c>
      <c r="C15" s="73" t="s">
        <v>29</v>
      </c>
      <c r="D15" s="50">
        <v>50</v>
      </c>
      <c r="E15" s="50">
        <f t="shared" si="0"/>
        <v>40.32258064516129</v>
      </c>
      <c r="F15" s="50">
        <f t="shared" si="1"/>
        <v>9.37734433608402</v>
      </c>
      <c r="G15" s="15" t="s">
        <v>35</v>
      </c>
      <c r="H15" s="72">
        <v>41153</v>
      </c>
      <c r="I15" s="72">
        <v>41274</v>
      </c>
      <c r="J15" s="15"/>
    </row>
    <row r="16" spans="1:10" ht="11.25">
      <c r="A16" s="69">
        <v>5</v>
      </c>
      <c r="B16" s="70" t="s">
        <v>44</v>
      </c>
      <c r="C16" s="71" t="s">
        <v>80</v>
      </c>
      <c r="D16" s="50">
        <v>1500</v>
      </c>
      <c r="E16" s="50">
        <f t="shared" si="0"/>
        <v>1209.6774193548388</v>
      </c>
      <c r="F16" s="50">
        <f t="shared" si="1"/>
        <v>281.3203300825207</v>
      </c>
      <c r="G16" s="15" t="s">
        <v>35</v>
      </c>
      <c r="H16" s="72">
        <v>41153</v>
      </c>
      <c r="I16" s="72">
        <v>41274</v>
      </c>
      <c r="J16" s="15"/>
    </row>
    <row r="17" spans="1:10" ht="11.25">
      <c r="A17" s="69">
        <v>6</v>
      </c>
      <c r="B17" s="70" t="s">
        <v>68</v>
      </c>
      <c r="C17" s="71" t="s">
        <v>70</v>
      </c>
      <c r="D17" s="50">
        <v>75</v>
      </c>
      <c r="E17" s="50">
        <f t="shared" si="0"/>
        <v>60.483870967741936</v>
      </c>
      <c r="F17" s="50">
        <f t="shared" si="1"/>
        <v>14.066016504126033</v>
      </c>
      <c r="G17" s="15" t="s">
        <v>35</v>
      </c>
      <c r="H17" s="72">
        <v>41153</v>
      </c>
      <c r="I17" s="72">
        <v>41274</v>
      </c>
      <c r="J17" s="15"/>
    </row>
    <row r="18" spans="1:10" ht="11.25">
      <c r="A18" s="69">
        <v>7</v>
      </c>
      <c r="B18" s="70" t="s">
        <v>54</v>
      </c>
      <c r="C18" s="71" t="s">
        <v>93</v>
      </c>
      <c r="D18" s="50">
        <v>40</v>
      </c>
      <c r="E18" s="50">
        <f t="shared" si="0"/>
        <v>32.25806451612903</v>
      </c>
      <c r="F18" s="50">
        <f t="shared" si="1"/>
        <v>7.501875468867217</v>
      </c>
      <c r="G18" s="15" t="s">
        <v>35</v>
      </c>
      <c r="H18" s="72">
        <v>41153</v>
      </c>
      <c r="I18" s="72">
        <v>41274</v>
      </c>
      <c r="J18" s="15"/>
    </row>
    <row r="19" spans="1:10" ht="11.25">
      <c r="A19" s="14"/>
      <c r="B19" s="17" t="s">
        <v>1</v>
      </c>
      <c r="C19" s="17"/>
      <c r="D19" s="56">
        <f>SUM(D12:D18)</f>
        <v>2000</v>
      </c>
      <c r="E19" s="56">
        <f>SUM(E12:E18)</f>
        <v>1612.9032258064517</v>
      </c>
      <c r="F19" s="56">
        <f>SUM(F12:F18)</f>
        <v>375.09377344336093</v>
      </c>
      <c r="G19" s="15"/>
      <c r="H19" s="16"/>
      <c r="I19" s="16"/>
      <c r="J19" s="15"/>
    </row>
    <row r="20" spans="1:10" ht="56.25">
      <c r="A20" s="18" t="s">
        <v>2</v>
      </c>
      <c r="B20" s="13" t="s">
        <v>21</v>
      </c>
      <c r="C20" s="13" t="s">
        <v>22</v>
      </c>
      <c r="D20" s="13" t="s">
        <v>52</v>
      </c>
      <c r="E20" s="13" t="s">
        <v>53</v>
      </c>
      <c r="F20" s="13" t="s">
        <v>23</v>
      </c>
      <c r="G20" s="13" t="s">
        <v>24</v>
      </c>
      <c r="H20" s="13" t="s">
        <v>25</v>
      </c>
      <c r="I20" s="13" t="s">
        <v>26</v>
      </c>
      <c r="J20" s="13" t="s">
        <v>27</v>
      </c>
    </row>
    <row r="21" spans="1:10" ht="11.25">
      <c r="A21" s="105">
        <v>8</v>
      </c>
      <c r="B21" s="19" t="s">
        <v>91</v>
      </c>
      <c r="C21" s="20" t="s">
        <v>94</v>
      </c>
      <c r="D21" s="50"/>
      <c r="E21" s="50">
        <f>AVERAGE(D21/124%)</f>
        <v>0</v>
      </c>
      <c r="F21" s="50">
        <f>AVERAGE(E21/4.3)</f>
        <v>0</v>
      </c>
      <c r="G21" s="15"/>
      <c r="H21" s="16"/>
      <c r="I21" s="16"/>
      <c r="J21" s="15"/>
    </row>
    <row r="22" spans="1:10" ht="11.25">
      <c r="A22" s="105"/>
      <c r="B22" s="19" t="s">
        <v>1</v>
      </c>
      <c r="C22" s="20"/>
      <c r="D22" s="111"/>
      <c r="E22" s="111"/>
      <c r="F22" s="111"/>
      <c r="G22" s="15"/>
      <c r="H22" s="16"/>
      <c r="I22" s="16"/>
      <c r="J22" s="15"/>
    </row>
    <row r="23" spans="1:10" ht="56.25">
      <c r="A23" s="74" t="s">
        <v>3</v>
      </c>
      <c r="B23" s="75" t="s">
        <v>21</v>
      </c>
      <c r="C23" s="75" t="s">
        <v>22</v>
      </c>
      <c r="D23" s="75" t="s">
        <v>52</v>
      </c>
      <c r="E23" s="75" t="s">
        <v>53</v>
      </c>
      <c r="F23" s="75" t="s">
        <v>23</v>
      </c>
      <c r="G23" s="75" t="s">
        <v>24</v>
      </c>
      <c r="H23" s="75" t="s">
        <v>25</v>
      </c>
      <c r="I23" s="75" t="s">
        <v>26</v>
      </c>
      <c r="J23" s="75" t="s">
        <v>27</v>
      </c>
    </row>
    <row r="24" spans="1:10" ht="11.25">
      <c r="A24" s="69">
        <v>9</v>
      </c>
      <c r="B24" s="22" t="s">
        <v>45</v>
      </c>
      <c r="C24" s="20" t="s">
        <v>72</v>
      </c>
      <c r="D24" s="46">
        <v>53000</v>
      </c>
      <c r="E24" s="46">
        <f>AVERAGE(D24/124%)</f>
        <v>42741.93548387097</v>
      </c>
      <c r="F24" s="46">
        <f>AVERAGE(E24/4.3)</f>
        <v>9939.984996249063</v>
      </c>
      <c r="G24" s="15" t="s">
        <v>101</v>
      </c>
      <c r="H24" s="16">
        <v>40909</v>
      </c>
      <c r="I24" s="72">
        <v>40909</v>
      </c>
      <c r="J24" s="15"/>
    </row>
    <row r="25" spans="1:10" ht="11.25">
      <c r="A25" s="69">
        <v>10</v>
      </c>
      <c r="B25" s="22" t="s">
        <v>46</v>
      </c>
      <c r="C25" s="20" t="s">
        <v>73</v>
      </c>
      <c r="D25" s="46"/>
      <c r="E25" s="46"/>
      <c r="F25" s="46"/>
      <c r="G25" s="15"/>
      <c r="H25" s="16"/>
      <c r="I25" s="72"/>
      <c r="J25" s="15"/>
    </row>
    <row r="26" spans="1:10" ht="11.25">
      <c r="A26" s="10"/>
      <c r="B26" s="76" t="s">
        <v>1</v>
      </c>
      <c r="C26" s="76"/>
      <c r="D26" s="77">
        <f>D24+D25</f>
        <v>53000</v>
      </c>
      <c r="E26" s="77">
        <f>SUM(E24:E25)</f>
        <v>42741.93548387097</v>
      </c>
      <c r="F26" s="77">
        <f>SUM(F24:F25)</f>
        <v>9939.984996249063</v>
      </c>
      <c r="G26" s="76"/>
      <c r="H26" s="76"/>
      <c r="I26" s="76"/>
      <c r="J26" s="78"/>
    </row>
    <row r="27" spans="1:10" ht="56.25">
      <c r="A27" s="79" t="s">
        <v>4</v>
      </c>
      <c r="B27" s="75" t="s">
        <v>21</v>
      </c>
      <c r="C27" s="75" t="s">
        <v>22</v>
      </c>
      <c r="D27" s="75" t="s">
        <v>52</v>
      </c>
      <c r="E27" s="75"/>
      <c r="F27" s="75" t="s">
        <v>23</v>
      </c>
      <c r="G27" s="75" t="s">
        <v>24</v>
      </c>
      <c r="H27" s="75" t="s">
        <v>25</v>
      </c>
      <c r="I27" s="75" t="s">
        <v>26</v>
      </c>
      <c r="J27" s="75" t="s">
        <v>27</v>
      </c>
    </row>
    <row r="28" spans="1:10" ht="11.25">
      <c r="A28" s="69">
        <v>11</v>
      </c>
      <c r="B28" s="24" t="s">
        <v>50</v>
      </c>
      <c r="C28" s="20" t="s">
        <v>74</v>
      </c>
      <c r="D28" s="50">
        <v>5000</v>
      </c>
      <c r="E28" s="50">
        <f>AVERAGE(D28/124%)</f>
        <v>4032.2580645161293</v>
      </c>
      <c r="F28" s="50">
        <f>AVERAGE(E28/4.3)</f>
        <v>937.7344336084022</v>
      </c>
      <c r="G28" s="15" t="s">
        <v>35</v>
      </c>
      <c r="H28" s="16">
        <v>41268</v>
      </c>
      <c r="I28" s="72">
        <v>40909</v>
      </c>
      <c r="J28" s="15"/>
    </row>
    <row r="29" spans="1:10" ht="11.25">
      <c r="A29" s="23"/>
      <c r="B29" s="80" t="s">
        <v>1</v>
      </c>
      <c r="C29" s="80"/>
      <c r="D29" s="81">
        <f>SUM(D28:D28)</f>
        <v>5000</v>
      </c>
      <c r="E29" s="81">
        <f>SUM(E28:E28)</f>
        <v>4032.2580645161293</v>
      </c>
      <c r="F29" s="81">
        <f>SUM(F28:F28)</f>
        <v>937.7344336084022</v>
      </c>
      <c r="G29" s="80"/>
      <c r="H29" s="80"/>
      <c r="I29" s="80"/>
      <c r="J29" s="82"/>
    </row>
    <row r="30" spans="1:10" ht="56.25">
      <c r="A30" s="25" t="s">
        <v>5</v>
      </c>
      <c r="B30" s="13" t="s">
        <v>21</v>
      </c>
      <c r="C30" s="13" t="s">
        <v>22</v>
      </c>
      <c r="D30" s="13" t="s">
        <v>52</v>
      </c>
      <c r="E30" s="13" t="s">
        <v>53</v>
      </c>
      <c r="F30" s="13" t="s">
        <v>23</v>
      </c>
      <c r="G30" s="13" t="s">
        <v>24</v>
      </c>
      <c r="H30" s="13" t="s">
        <v>25</v>
      </c>
      <c r="I30" s="13" t="s">
        <v>26</v>
      </c>
      <c r="J30" s="13" t="s">
        <v>27</v>
      </c>
    </row>
    <row r="31" spans="1:10" ht="11.25">
      <c r="A31" s="26">
        <v>12</v>
      </c>
      <c r="B31" s="83" t="s">
        <v>65</v>
      </c>
      <c r="C31" s="20" t="s">
        <v>76</v>
      </c>
      <c r="D31" s="84">
        <v>25000</v>
      </c>
      <c r="E31" s="84">
        <f>AVERAGE(D31/124%)</f>
        <v>20161.290322580644</v>
      </c>
      <c r="F31" s="84">
        <f>AVERAGE(E31/4.3)</f>
        <v>4688.6721680420105</v>
      </c>
      <c r="G31" s="15" t="s">
        <v>92</v>
      </c>
      <c r="H31" s="85">
        <v>41153</v>
      </c>
      <c r="I31" s="85">
        <v>41274</v>
      </c>
      <c r="J31" s="15"/>
    </row>
    <row r="32" spans="1:10" ht="11.25">
      <c r="A32" s="26"/>
      <c r="B32" s="27" t="s">
        <v>1</v>
      </c>
      <c r="C32" s="27"/>
      <c r="D32" s="53">
        <f>SUM(D31:D31)</f>
        <v>25000</v>
      </c>
      <c r="E32" s="53">
        <f>SUM(E31:E31)</f>
        <v>20161.290322580644</v>
      </c>
      <c r="F32" s="53">
        <f>SUM(F31:F31)</f>
        <v>4688.6721680420105</v>
      </c>
      <c r="G32" s="27"/>
      <c r="H32" s="27"/>
      <c r="I32" s="27"/>
      <c r="J32" s="30"/>
    </row>
    <row r="33" spans="1:10" ht="11.25">
      <c r="A33" s="18"/>
      <c r="B33" s="13"/>
      <c r="C33" s="13"/>
      <c r="D33" s="13"/>
      <c r="E33" s="13"/>
      <c r="F33" s="13"/>
      <c r="G33" s="13"/>
      <c r="H33" s="13"/>
      <c r="I33" s="13"/>
      <c r="J33" s="13"/>
    </row>
    <row r="34" spans="1:10" ht="56.25">
      <c r="A34" s="74" t="s">
        <v>6</v>
      </c>
      <c r="B34" s="75" t="s">
        <v>21</v>
      </c>
      <c r="C34" s="75" t="s">
        <v>22</v>
      </c>
      <c r="D34" s="75" t="s">
        <v>52</v>
      </c>
      <c r="E34" s="75" t="s">
        <v>53</v>
      </c>
      <c r="F34" s="75" t="s">
        <v>23</v>
      </c>
      <c r="G34" s="75" t="s">
        <v>24</v>
      </c>
      <c r="H34" s="75" t="s">
        <v>25</v>
      </c>
      <c r="I34" s="75" t="s">
        <v>26</v>
      </c>
      <c r="J34" s="75" t="s">
        <v>27</v>
      </c>
    </row>
    <row r="35" spans="1:10" ht="11.25">
      <c r="A35" s="69">
        <v>13</v>
      </c>
      <c r="B35" s="24" t="s">
        <v>51</v>
      </c>
      <c r="C35" s="28" t="s">
        <v>81</v>
      </c>
      <c r="D35" s="50">
        <v>4000</v>
      </c>
      <c r="E35" s="50">
        <f>AVERAGE(D35/124%)</f>
        <v>3225.8064516129034</v>
      </c>
      <c r="F35" s="50">
        <f>AVERAGE(E35/4.3)</f>
        <v>750.1875468867217</v>
      </c>
      <c r="G35" s="15" t="s">
        <v>35</v>
      </c>
      <c r="H35" s="16" t="s">
        <v>103</v>
      </c>
      <c r="I35" s="72">
        <v>40909</v>
      </c>
      <c r="J35" s="15"/>
    </row>
    <row r="36" spans="1:10" ht="12.75" customHeight="1">
      <c r="A36" s="69">
        <v>14</v>
      </c>
      <c r="B36" s="19" t="s">
        <v>7</v>
      </c>
      <c r="C36" s="28" t="s">
        <v>31</v>
      </c>
      <c r="D36" s="50">
        <v>15500</v>
      </c>
      <c r="E36" s="50">
        <f>AVERAGE(D36/124%)</f>
        <v>12500</v>
      </c>
      <c r="F36" s="50">
        <f>AVERAGE(E36/4.3)</f>
        <v>2906.9767441860467</v>
      </c>
      <c r="G36" s="15" t="s">
        <v>35</v>
      </c>
      <c r="H36" s="16">
        <v>40909</v>
      </c>
      <c r="I36" s="72">
        <v>40909</v>
      </c>
      <c r="J36" s="15"/>
    </row>
    <row r="37" spans="1:10" ht="11.25">
      <c r="A37" s="69">
        <v>15</v>
      </c>
      <c r="B37" s="24" t="s">
        <v>8</v>
      </c>
      <c r="C37" s="28" t="s">
        <v>32</v>
      </c>
      <c r="D37" s="50">
        <v>3500</v>
      </c>
      <c r="E37" s="50">
        <f>AVERAGE(D37/124%)</f>
        <v>2822.5806451612902</v>
      </c>
      <c r="F37" s="50">
        <f>AVERAGE(E37/4.3)</f>
        <v>656.4141035258815</v>
      </c>
      <c r="G37" s="15" t="s">
        <v>35</v>
      </c>
      <c r="H37" s="16">
        <v>40909</v>
      </c>
      <c r="I37" s="72">
        <v>40909</v>
      </c>
      <c r="J37" s="15"/>
    </row>
    <row r="38" spans="1:10" ht="11.25">
      <c r="A38" s="21"/>
      <c r="B38" s="86" t="s">
        <v>1</v>
      </c>
      <c r="C38" s="86"/>
      <c r="D38" s="81">
        <f>D35+D36+D37</f>
        <v>23000</v>
      </c>
      <c r="E38" s="81">
        <f>SUM(E35:E37)</f>
        <v>18548.387096774193</v>
      </c>
      <c r="F38" s="81">
        <f>SUM(F35:F37)</f>
        <v>4313.57839459865</v>
      </c>
      <c r="G38" s="86"/>
      <c r="H38" s="86"/>
      <c r="I38" s="86"/>
      <c r="J38" s="82"/>
    </row>
    <row r="39" spans="1:10" ht="56.25">
      <c r="A39" s="74" t="s">
        <v>9</v>
      </c>
      <c r="B39" s="75" t="s">
        <v>21</v>
      </c>
      <c r="C39" s="75" t="s">
        <v>22</v>
      </c>
      <c r="D39" s="75" t="s">
        <v>52</v>
      </c>
      <c r="E39" s="75" t="s">
        <v>53</v>
      </c>
      <c r="F39" s="75" t="s">
        <v>23</v>
      </c>
      <c r="G39" s="75" t="s">
        <v>24</v>
      </c>
      <c r="H39" s="75" t="s">
        <v>25</v>
      </c>
      <c r="I39" s="75" t="s">
        <v>26</v>
      </c>
      <c r="J39" s="75" t="s">
        <v>27</v>
      </c>
    </row>
    <row r="40" spans="1:10" ht="13.5" customHeight="1">
      <c r="A40" s="69">
        <v>16</v>
      </c>
      <c r="B40" s="24" t="s">
        <v>102</v>
      </c>
      <c r="C40" s="28" t="s">
        <v>36</v>
      </c>
      <c r="D40" s="50">
        <v>3000</v>
      </c>
      <c r="E40" s="84">
        <f>AVERAGE(D40/124%)</f>
        <v>2419.3548387096776</v>
      </c>
      <c r="F40" s="84">
        <f>AVERAGE(E40/4.3)</f>
        <v>562.6406601650414</v>
      </c>
      <c r="G40" s="15" t="s">
        <v>35</v>
      </c>
      <c r="H40" s="85">
        <v>40909</v>
      </c>
      <c r="I40" s="72">
        <v>41274</v>
      </c>
      <c r="J40" s="15"/>
    </row>
    <row r="41" spans="1:10" ht="11.25">
      <c r="A41" s="69">
        <v>17</v>
      </c>
      <c r="B41" s="24" t="s">
        <v>47</v>
      </c>
      <c r="C41" s="28" t="s">
        <v>84</v>
      </c>
      <c r="D41" s="50">
        <v>5000</v>
      </c>
      <c r="E41" s="84">
        <f>AVERAGE(D41/124%)</f>
        <v>4032.2580645161293</v>
      </c>
      <c r="F41" s="84">
        <f>AVERAGE(E41/4.3)</f>
        <v>937.7344336084022</v>
      </c>
      <c r="G41" s="15" t="s">
        <v>35</v>
      </c>
      <c r="H41" s="85">
        <v>40909</v>
      </c>
      <c r="I41" s="72">
        <v>41274</v>
      </c>
      <c r="J41" s="15"/>
    </row>
    <row r="42" spans="1:10" ht="11.25">
      <c r="A42" s="69">
        <v>18</v>
      </c>
      <c r="B42" s="24" t="s">
        <v>87</v>
      </c>
      <c r="C42" s="28" t="s">
        <v>88</v>
      </c>
      <c r="D42" s="50">
        <v>350</v>
      </c>
      <c r="E42" s="84">
        <f>AVERAGE(D42/124%)</f>
        <v>282.258064516129</v>
      </c>
      <c r="F42" s="84">
        <f>AVERAGE(E42/4.3)</f>
        <v>65.64141035258815</v>
      </c>
      <c r="G42" s="15" t="s">
        <v>35</v>
      </c>
      <c r="H42" s="85">
        <v>40909</v>
      </c>
      <c r="I42" s="72">
        <v>41274</v>
      </c>
      <c r="J42" s="15"/>
    </row>
    <row r="43" spans="1:10" ht="11.25">
      <c r="A43" s="69">
        <v>19</v>
      </c>
      <c r="B43" s="24" t="s">
        <v>95</v>
      </c>
      <c r="C43" s="28" t="s">
        <v>78</v>
      </c>
      <c r="D43" s="50">
        <v>2400</v>
      </c>
      <c r="E43" s="84">
        <f>AVERAGE(D43/124%)</f>
        <v>1935.483870967742</v>
      </c>
      <c r="F43" s="84">
        <f>AVERAGE(E43/4.3)</f>
        <v>450.11252813203305</v>
      </c>
      <c r="G43" s="15" t="s">
        <v>35</v>
      </c>
      <c r="H43" s="85">
        <v>41061</v>
      </c>
      <c r="I43" s="72">
        <v>41274</v>
      </c>
      <c r="J43" s="15"/>
    </row>
    <row r="44" spans="1:10" ht="11.25">
      <c r="A44" s="69">
        <v>20</v>
      </c>
      <c r="B44" s="24" t="s">
        <v>63</v>
      </c>
      <c r="C44" s="15" t="s">
        <v>71</v>
      </c>
      <c r="D44" s="50">
        <v>250</v>
      </c>
      <c r="E44" s="50">
        <f>AVERAGE(D44/124%)</f>
        <v>201.61290322580646</v>
      </c>
      <c r="F44" s="84">
        <f>AVERAGE(E44/4.3)</f>
        <v>46.88672168042011</v>
      </c>
      <c r="G44" s="15" t="s">
        <v>35</v>
      </c>
      <c r="H44" s="85">
        <v>41061</v>
      </c>
      <c r="I44" s="72">
        <v>41274</v>
      </c>
      <c r="J44" s="15"/>
    </row>
    <row r="45" spans="1:10" ht="11.25">
      <c r="A45" s="21"/>
      <c r="B45" s="86" t="s">
        <v>1</v>
      </c>
      <c r="C45" s="89"/>
      <c r="D45" s="81">
        <f>SUM(D40:D44)</f>
        <v>11000</v>
      </c>
      <c r="E45" s="90">
        <f>SUM(E40:E42)</f>
        <v>6733.870967741936</v>
      </c>
      <c r="F45" s="90">
        <f>SUM(F40:F42)</f>
        <v>1566.0165041260316</v>
      </c>
      <c r="G45" s="86"/>
      <c r="H45" s="86"/>
      <c r="I45" s="86"/>
      <c r="J45" s="86"/>
    </row>
    <row r="46" spans="1:10" ht="56.25">
      <c r="A46" s="18" t="s">
        <v>10</v>
      </c>
      <c r="B46" s="13" t="s">
        <v>21</v>
      </c>
      <c r="C46" s="13" t="s">
        <v>22</v>
      </c>
      <c r="D46" s="13" t="s">
        <v>52</v>
      </c>
      <c r="E46" s="13" t="s">
        <v>53</v>
      </c>
      <c r="F46" s="13" t="s">
        <v>23</v>
      </c>
      <c r="G46" s="13" t="s">
        <v>24</v>
      </c>
      <c r="H46" s="13" t="s">
        <v>25</v>
      </c>
      <c r="I46" s="13" t="s">
        <v>26</v>
      </c>
      <c r="J46" s="13" t="s">
        <v>27</v>
      </c>
    </row>
    <row r="47" spans="1:10" ht="11.25">
      <c r="A47" s="69">
        <v>21</v>
      </c>
      <c r="B47" s="24" t="s">
        <v>48</v>
      </c>
      <c r="C47" s="88" t="s">
        <v>37</v>
      </c>
      <c r="D47" s="54">
        <v>4000</v>
      </c>
      <c r="E47" s="54">
        <f aca="true" t="shared" si="2" ref="E47:E52">AVERAGE(D47/124%)</f>
        <v>3225.8064516129034</v>
      </c>
      <c r="F47" s="55">
        <f>AVERAGE(E47/4.3)</f>
        <v>750.1875468867217</v>
      </c>
      <c r="G47" s="88" t="s">
        <v>35</v>
      </c>
      <c r="H47" s="16">
        <v>40909</v>
      </c>
      <c r="I47" s="72">
        <v>40909</v>
      </c>
      <c r="J47" s="15"/>
    </row>
    <row r="48" spans="1:10" ht="11.25">
      <c r="A48" s="69">
        <v>22</v>
      </c>
      <c r="B48" s="24" t="s">
        <v>85</v>
      </c>
      <c r="C48" s="88" t="s">
        <v>86</v>
      </c>
      <c r="D48" s="54">
        <v>1500</v>
      </c>
      <c r="E48" s="54">
        <f t="shared" si="2"/>
        <v>1209.6774193548388</v>
      </c>
      <c r="F48" s="55">
        <f>AVERAGE(E48/4.3)</f>
        <v>281.3203300825207</v>
      </c>
      <c r="G48" s="88" t="s">
        <v>35</v>
      </c>
      <c r="H48" s="16">
        <v>40909</v>
      </c>
      <c r="I48" s="72">
        <v>40909</v>
      </c>
      <c r="J48" s="15"/>
    </row>
    <row r="49" spans="1:10" ht="11.25">
      <c r="A49" s="69">
        <v>23</v>
      </c>
      <c r="B49" s="19" t="s">
        <v>11</v>
      </c>
      <c r="C49" s="88" t="s">
        <v>75</v>
      </c>
      <c r="D49" s="54">
        <v>14300</v>
      </c>
      <c r="E49" s="54">
        <f t="shared" si="2"/>
        <v>11532.258064516129</v>
      </c>
      <c r="F49" s="55">
        <f>AVERAGE(E49/4.3)</f>
        <v>2681.92048012003</v>
      </c>
      <c r="G49" s="88" t="s">
        <v>35</v>
      </c>
      <c r="H49" s="16">
        <v>40954</v>
      </c>
      <c r="I49" s="72">
        <v>40969</v>
      </c>
      <c r="J49" s="15"/>
    </row>
    <row r="50" spans="1:10" ht="11.25">
      <c r="A50" s="69">
        <v>24</v>
      </c>
      <c r="B50" s="24" t="s">
        <v>49</v>
      </c>
      <c r="C50" s="91" t="s">
        <v>38</v>
      </c>
      <c r="D50" s="54">
        <v>9300</v>
      </c>
      <c r="E50" s="54">
        <f t="shared" si="2"/>
        <v>7500</v>
      </c>
      <c r="F50" s="55">
        <f>AVERAGE(E50/4.3)</f>
        <v>1744.186046511628</v>
      </c>
      <c r="G50" s="88" t="s">
        <v>35</v>
      </c>
      <c r="H50" s="16">
        <v>40909</v>
      </c>
      <c r="I50" s="72">
        <v>40928</v>
      </c>
      <c r="J50" s="15"/>
    </row>
    <row r="51" spans="1:10" ht="11.25">
      <c r="A51" s="69">
        <v>25</v>
      </c>
      <c r="B51" s="24" t="s">
        <v>89</v>
      </c>
      <c r="C51" s="91" t="s">
        <v>90</v>
      </c>
      <c r="D51" s="54">
        <v>1200</v>
      </c>
      <c r="E51" s="54">
        <f t="shared" si="2"/>
        <v>967.741935483871</v>
      </c>
      <c r="F51" s="55">
        <f>AVERAGE(E51/4.3)</f>
        <v>225.05626406601652</v>
      </c>
      <c r="G51" s="88" t="s">
        <v>35</v>
      </c>
      <c r="H51" s="16">
        <v>40902</v>
      </c>
      <c r="I51" s="72">
        <v>40909</v>
      </c>
      <c r="J51" s="15"/>
    </row>
    <row r="52" spans="1:10" ht="11.25">
      <c r="A52" s="69">
        <v>26</v>
      </c>
      <c r="B52" s="24" t="s">
        <v>67</v>
      </c>
      <c r="C52" s="20" t="s">
        <v>97</v>
      </c>
      <c r="D52" s="50">
        <v>1700</v>
      </c>
      <c r="E52" s="50">
        <f t="shared" si="2"/>
        <v>1370.967741935484</v>
      </c>
      <c r="F52" s="50">
        <f>AVERAGE(E52/4.2)</f>
        <v>326.42089093702</v>
      </c>
      <c r="G52" s="15" t="s">
        <v>35</v>
      </c>
      <c r="H52" s="16">
        <v>40927</v>
      </c>
      <c r="I52" s="72">
        <v>40968</v>
      </c>
      <c r="J52" s="15"/>
    </row>
    <row r="53" spans="1:10" ht="11.25">
      <c r="A53" s="31"/>
      <c r="B53" s="17" t="s">
        <v>39</v>
      </c>
      <c r="C53" s="32"/>
      <c r="D53" s="53">
        <f>SUM(D47:D52)</f>
        <v>32000</v>
      </c>
      <c r="E53" s="53">
        <f>SUM(E47:E51)</f>
        <v>24435.483870967742</v>
      </c>
      <c r="F53" s="53">
        <f>SUM(F47:F51)</f>
        <v>5682.670667666916</v>
      </c>
      <c r="G53" s="32"/>
      <c r="H53" s="32"/>
      <c r="I53" s="33"/>
      <c r="J53" s="64"/>
    </row>
    <row r="54" spans="1:10" ht="56.25">
      <c r="A54" s="34" t="s">
        <v>12</v>
      </c>
      <c r="B54" s="13" t="s">
        <v>21</v>
      </c>
      <c r="C54" s="13" t="s">
        <v>22</v>
      </c>
      <c r="D54" s="13" t="s">
        <v>52</v>
      </c>
      <c r="E54" s="13" t="s">
        <v>53</v>
      </c>
      <c r="F54" s="13" t="s">
        <v>23</v>
      </c>
      <c r="G54" s="13" t="s">
        <v>24</v>
      </c>
      <c r="H54" s="13" t="s">
        <v>25</v>
      </c>
      <c r="I54" s="13" t="s">
        <v>26</v>
      </c>
      <c r="J54" s="13" t="s">
        <v>27</v>
      </c>
    </row>
    <row r="55" spans="1:10" ht="11.25">
      <c r="A55" s="41"/>
      <c r="B55" s="40"/>
      <c r="C55" s="43"/>
      <c r="D55" s="58"/>
      <c r="E55" s="59"/>
      <c r="F55" s="59"/>
      <c r="G55" s="43"/>
      <c r="H55" s="42"/>
      <c r="I55" s="42"/>
      <c r="J55" s="15"/>
    </row>
    <row r="56" spans="1:10" ht="56.25">
      <c r="A56" s="18" t="s">
        <v>13</v>
      </c>
      <c r="B56" s="13" t="s">
        <v>21</v>
      </c>
      <c r="C56" s="13" t="s">
        <v>22</v>
      </c>
      <c r="D56" s="13" t="s">
        <v>52</v>
      </c>
      <c r="E56" s="13" t="s">
        <v>53</v>
      </c>
      <c r="F56" s="13" t="s">
        <v>23</v>
      </c>
      <c r="G56" s="13" t="s">
        <v>24</v>
      </c>
      <c r="H56" s="13" t="s">
        <v>25</v>
      </c>
      <c r="I56" s="13" t="s">
        <v>26</v>
      </c>
      <c r="J56" s="13" t="s">
        <v>27</v>
      </c>
    </row>
    <row r="57" spans="1:10" ht="11.25">
      <c r="A57" s="69">
        <v>27</v>
      </c>
      <c r="B57" s="24" t="s">
        <v>105</v>
      </c>
      <c r="C57" s="15" t="s">
        <v>108</v>
      </c>
      <c r="D57" s="92">
        <v>3600</v>
      </c>
      <c r="E57" s="50">
        <f>AVERAGE(D57/124%)</f>
        <v>2903.2258064516127</v>
      </c>
      <c r="F57" s="106">
        <f>AVERAGE(E57/4.3)</f>
        <v>675.1687921980495</v>
      </c>
      <c r="G57" s="15" t="s">
        <v>35</v>
      </c>
      <c r="H57" s="16">
        <v>40969</v>
      </c>
      <c r="I57" s="72">
        <v>41274</v>
      </c>
      <c r="J57" s="15"/>
    </row>
    <row r="58" spans="1:10" ht="11.25">
      <c r="A58" s="114">
        <v>28</v>
      </c>
      <c r="B58" s="24" t="s">
        <v>104</v>
      </c>
      <c r="C58" s="15" t="s">
        <v>107</v>
      </c>
      <c r="D58" s="92">
        <v>1400</v>
      </c>
      <c r="E58" s="50">
        <f>AVERAGE(D58/124%)</f>
        <v>1129.032258064516</v>
      </c>
      <c r="F58" s="106">
        <f>AVERAGE(E58/4.3)</f>
        <v>262.5656414103526</v>
      </c>
      <c r="G58" s="15" t="s">
        <v>35</v>
      </c>
      <c r="H58" s="16">
        <v>40969</v>
      </c>
      <c r="I58" s="72">
        <v>41274</v>
      </c>
      <c r="J58" s="15"/>
    </row>
    <row r="59" spans="1:10" ht="11.25">
      <c r="A59" s="10"/>
      <c r="B59" s="27" t="s">
        <v>1</v>
      </c>
      <c r="C59" s="27"/>
      <c r="D59" s="52">
        <f>D57+D58</f>
        <v>5000</v>
      </c>
      <c r="E59" s="53">
        <f>SUM(E57:E57)</f>
        <v>2903.2258064516127</v>
      </c>
      <c r="F59" s="52">
        <f>SUM(F57:F57)</f>
        <v>675.1687921980495</v>
      </c>
      <c r="G59" s="30"/>
      <c r="H59" s="30"/>
      <c r="I59" s="27"/>
      <c r="J59" s="30"/>
    </row>
    <row r="60" spans="1:10" ht="56.25">
      <c r="A60" s="18" t="s">
        <v>14</v>
      </c>
      <c r="B60" s="13" t="s">
        <v>21</v>
      </c>
      <c r="C60" s="13" t="s">
        <v>22</v>
      </c>
      <c r="D60" s="13" t="s">
        <v>52</v>
      </c>
      <c r="E60" s="13" t="s">
        <v>53</v>
      </c>
      <c r="F60" s="13" t="s">
        <v>23</v>
      </c>
      <c r="G60" s="13" t="s">
        <v>24</v>
      </c>
      <c r="H60" s="13" t="s">
        <v>25</v>
      </c>
      <c r="I60" s="13" t="s">
        <v>26</v>
      </c>
      <c r="J60" s="13" t="s">
        <v>27</v>
      </c>
    </row>
    <row r="61" spans="1:10" ht="33.75">
      <c r="A61" s="69">
        <v>29</v>
      </c>
      <c r="B61" s="24" t="s">
        <v>57</v>
      </c>
      <c r="C61" s="24" t="s">
        <v>82</v>
      </c>
      <c r="D61" s="50"/>
      <c r="E61" s="50"/>
      <c r="F61" s="50"/>
      <c r="G61" s="15"/>
      <c r="H61" s="16"/>
      <c r="I61" s="72"/>
      <c r="J61" s="15"/>
    </row>
    <row r="62" spans="1:10" ht="11.25">
      <c r="A62" s="10"/>
      <c r="B62" s="35" t="s">
        <v>1</v>
      </c>
      <c r="C62" s="35"/>
      <c r="D62" s="47"/>
      <c r="E62" s="47"/>
      <c r="F62" s="47"/>
      <c r="G62" s="35"/>
      <c r="H62" s="35"/>
      <c r="I62" s="35"/>
      <c r="J62" s="35"/>
    </row>
    <row r="63" spans="1:10" ht="56.25">
      <c r="A63" s="44" t="s">
        <v>15</v>
      </c>
      <c r="B63" s="45" t="s">
        <v>21</v>
      </c>
      <c r="C63" s="45" t="s">
        <v>22</v>
      </c>
      <c r="D63" s="45" t="s">
        <v>52</v>
      </c>
      <c r="E63" s="45" t="s">
        <v>53</v>
      </c>
      <c r="F63" s="45" t="s">
        <v>23</v>
      </c>
      <c r="G63" s="45" t="s">
        <v>24</v>
      </c>
      <c r="H63" s="45" t="s">
        <v>25</v>
      </c>
      <c r="I63" s="45" t="s">
        <v>26</v>
      </c>
      <c r="J63" s="45" t="s">
        <v>27</v>
      </c>
    </row>
    <row r="64" spans="1:10" ht="12.75">
      <c r="A64" s="1"/>
      <c r="B64" s="2"/>
      <c r="C64" s="2"/>
      <c r="D64" s="2"/>
      <c r="E64" s="2"/>
      <c r="F64" s="2"/>
      <c r="G64" s="2"/>
      <c r="H64" s="37"/>
      <c r="I64" s="37"/>
      <c r="J64" s="37"/>
    </row>
    <row r="65" spans="1:10" ht="56.25">
      <c r="A65" s="94" t="s">
        <v>106</v>
      </c>
      <c r="B65" s="13" t="s">
        <v>21</v>
      </c>
      <c r="C65" s="13" t="s">
        <v>22</v>
      </c>
      <c r="D65" s="13" t="s">
        <v>52</v>
      </c>
      <c r="E65" s="13" t="s">
        <v>53</v>
      </c>
      <c r="F65" s="13" t="s">
        <v>24</v>
      </c>
      <c r="G65" s="13" t="s">
        <v>24</v>
      </c>
      <c r="H65" s="13" t="s">
        <v>26</v>
      </c>
      <c r="I65" s="13" t="s">
        <v>26</v>
      </c>
      <c r="J65" s="13" t="s">
        <v>27</v>
      </c>
    </row>
    <row r="66" spans="1:10" ht="11.25">
      <c r="A66" s="69">
        <v>30</v>
      </c>
      <c r="B66" s="24" t="s">
        <v>55</v>
      </c>
      <c r="C66" s="15" t="s">
        <v>33</v>
      </c>
      <c r="D66" s="50">
        <v>2000</v>
      </c>
      <c r="E66" s="50">
        <f>AVERAGE(D66/124%)</f>
        <v>1612.9032258064517</v>
      </c>
      <c r="F66" s="112">
        <f>AVERAGE(E66/4.3)</f>
        <v>375.0937734433609</v>
      </c>
      <c r="G66" s="15" t="s">
        <v>35</v>
      </c>
      <c r="H66" s="93">
        <v>41183</v>
      </c>
      <c r="I66" s="72">
        <v>41274</v>
      </c>
      <c r="J66" s="15"/>
    </row>
    <row r="67" spans="1:10" ht="11.25">
      <c r="A67" s="14"/>
      <c r="B67" s="35" t="s">
        <v>1</v>
      </c>
      <c r="C67" s="63"/>
      <c r="D67" s="47">
        <f>SUM(D66:D66)</f>
        <v>2000</v>
      </c>
      <c r="E67" s="47">
        <f>SUM(E66:E66)</f>
        <v>1612.9032258064517</v>
      </c>
      <c r="F67" s="109">
        <f>AVERAGE(E67/4.3)</f>
        <v>375.0937734433609</v>
      </c>
      <c r="G67" s="35"/>
      <c r="H67" s="35"/>
      <c r="I67" s="35"/>
      <c r="J67" s="28"/>
    </row>
    <row r="68" spans="1:10" ht="56.25">
      <c r="A68" s="94" t="s">
        <v>16</v>
      </c>
      <c r="B68" s="13" t="s">
        <v>21</v>
      </c>
      <c r="C68" s="13" t="s">
        <v>22</v>
      </c>
      <c r="D68" s="13" t="s">
        <v>52</v>
      </c>
      <c r="E68" s="13" t="s">
        <v>53</v>
      </c>
      <c r="F68" s="13" t="s">
        <v>23</v>
      </c>
      <c r="G68" s="13" t="s">
        <v>24</v>
      </c>
      <c r="H68" s="13" t="s">
        <v>26</v>
      </c>
      <c r="I68" s="13" t="s">
        <v>26</v>
      </c>
      <c r="J68" s="13" t="s">
        <v>27</v>
      </c>
    </row>
    <row r="69" spans="1:10" ht="22.5">
      <c r="A69" s="69">
        <v>31</v>
      </c>
      <c r="B69" s="22" t="s">
        <v>66</v>
      </c>
      <c r="C69" s="28" t="s">
        <v>83</v>
      </c>
      <c r="D69" s="68"/>
      <c r="E69" s="46"/>
      <c r="F69" s="65"/>
      <c r="G69" s="15"/>
      <c r="H69" s="66"/>
      <c r="I69" s="72"/>
      <c r="J69" s="15"/>
    </row>
    <row r="70" spans="1:10" ht="11.25">
      <c r="A70" s="14"/>
      <c r="B70" s="35" t="s">
        <v>1</v>
      </c>
      <c r="C70" s="63"/>
      <c r="D70" s="67"/>
      <c r="E70" s="47"/>
      <c r="F70" s="48"/>
      <c r="G70" s="35"/>
      <c r="H70" s="35"/>
      <c r="I70" s="35"/>
      <c r="J70" s="28"/>
    </row>
    <row r="71" spans="1:10" ht="56.25">
      <c r="A71" s="94" t="s">
        <v>17</v>
      </c>
      <c r="B71" s="75" t="s">
        <v>21</v>
      </c>
      <c r="C71" s="75" t="s">
        <v>22</v>
      </c>
      <c r="D71" s="75" t="s">
        <v>52</v>
      </c>
      <c r="E71" s="75" t="s">
        <v>53</v>
      </c>
      <c r="F71" s="75" t="s">
        <v>23</v>
      </c>
      <c r="G71" s="75" t="s">
        <v>24</v>
      </c>
      <c r="H71" s="75" t="s">
        <v>26</v>
      </c>
      <c r="I71" s="75" t="s">
        <v>26</v>
      </c>
      <c r="J71" s="75" t="s">
        <v>27</v>
      </c>
    </row>
    <row r="72" spans="1:10" ht="11.25">
      <c r="A72" s="69">
        <v>32</v>
      </c>
      <c r="B72" s="83" t="s">
        <v>96</v>
      </c>
      <c r="C72" s="87" t="s">
        <v>64</v>
      </c>
      <c r="D72" s="95">
        <v>1000</v>
      </c>
      <c r="E72" s="107">
        <f>AVERAGE(D72/124%)</f>
        <v>806.4516129032259</v>
      </c>
      <c r="F72" s="107">
        <f>AVERAGE(E72/4.3)</f>
        <v>187.54688672168044</v>
      </c>
      <c r="G72" s="15" t="s">
        <v>35</v>
      </c>
      <c r="H72" s="85">
        <v>40909</v>
      </c>
      <c r="I72" s="72">
        <v>40999</v>
      </c>
      <c r="J72" s="15"/>
    </row>
    <row r="73" spans="1:10" ht="11.25">
      <c r="A73" s="96"/>
      <c r="B73" s="97" t="s">
        <v>1</v>
      </c>
      <c r="C73" s="98"/>
      <c r="D73" s="99">
        <f>D72</f>
        <v>1000</v>
      </c>
      <c r="E73" s="110">
        <f>AVERAGE(D73/124%)</f>
        <v>806.4516129032259</v>
      </c>
      <c r="F73" s="99">
        <f>+F72</f>
        <v>187.54688672168044</v>
      </c>
      <c r="G73" s="97"/>
      <c r="H73" s="97"/>
      <c r="I73" s="97"/>
      <c r="J73" s="100"/>
    </row>
    <row r="74" spans="1:10" ht="56.25">
      <c r="A74" s="94" t="s">
        <v>18</v>
      </c>
      <c r="B74" s="75" t="s">
        <v>21</v>
      </c>
      <c r="C74" s="75" t="s">
        <v>22</v>
      </c>
      <c r="D74" s="75" t="s">
        <v>52</v>
      </c>
      <c r="E74" s="75" t="s">
        <v>53</v>
      </c>
      <c r="F74" s="75" t="s">
        <v>23</v>
      </c>
      <c r="G74" s="75" t="s">
        <v>24</v>
      </c>
      <c r="H74" s="75" t="s">
        <v>26</v>
      </c>
      <c r="I74" s="75" t="s">
        <v>26</v>
      </c>
      <c r="J74" s="75" t="s">
        <v>27</v>
      </c>
    </row>
    <row r="75" spans="1:10" ht="11.25">
      <c r="A75" s="69">
        <v>33</v>
      </c>
      <c r="B75" s="83" t="s">
        <v>56</v>
      </c>
      <c r="C75" s="87" t="s">
        <v>64</v>
      </c>
      <c r="D75" s="95">
        <v>13000</v>
      </c>
      <c r="E75" s="107">
        <f>AVERAGE(D75/124%)</f>
        <v>10483.870967741936</v>
      </c>
      <c r="F75" s="107">
        <f>AVERAGE(E75/4.3)</f>
        <v>2438.1095273818455</v>
      </c>
      <c r="G75" s="15" t="s">
        <v>35</v>
      </c>
      <c r="H75" s="85">
        <v>40909</v>
      </c>
      <c r="I75" s="72">
        <v>41274</v>
      </c>
      <c r="J75" s="15"/>
    </row>
    <row r="76" spans="1:10" ht="11.25">
      <c r="A76" s="96"/>
      <c r="B76" s="97" t="s">
        <v>1</v>
      </c>
      <c r="C76" s="98"/>
      <c r="D76" s="99">
        <f>D75</f>
        <v>13000</v>
      </c>
      <c r="E76" s="110">
        <f>AVERAGE(D76/124%)</f>
        <v>10483.870967741936</v>
      </c>
      <c r="F76" s="99">
        <f>+F75</f>
        <v>2438.1095273818455</v>
      </c>
      <c r="G76" s="97"/>
      <c r="H76" s="97"/>
      <c r="I76" s="97"/>
      <c r="J76" s="100"/>
    </row>
    <row r="77" spans="1:10" ht="56.25">
      <c r="A77" s="57" t="s">
        <v>19</v>
      </c>
      <c r="B77" s="13" t="s">
        <v>21</v>
      </c>
      <c r="C77" s="13" t="s">
        <v>22</v>
      </c>
      <c r="D77" s="13" t="s">
        <v>52</v>
      </c>
      <c r="E77" s="13" t="s">
        <v>53</v>
      </c>
      <c r="F77" s="13" t="s">
        <v>23</v>
      </c>
      <c r="G77" s="13" t="s">
        <v>24</v>
      </c>
      <c r="H77" s="13" t="s">
        <v>26</v>
      </c>
      <c r="I77" s="13" t="s">
        <v>26</v>
      </c>
      <c r="J77" s="13" t="s">
        <v>27</v>
      </c>
    </row>
    <row r="78" spans="1:10" ht="22.5">
      <c r="A78" s="69">
        <v>34</v>
      </c>
      <c r="B78" s="101" t="s">
        <v>58</v>
      </c>
      <c r="C78" s="102" t="s">
        <v>34</v>
      </c>
      <c r="D78" s="103">
        <v>3000</v>
      </c>
      <c r="E78" s="108">
        <f>AVERAGE(D78/124%)</f>
        <v>2419.3548387096776</v>
      </c>
      <c r="F78" s="113">
        <f>AVERAGE(E78/4.3)</f>
        <v>562.6406601650414</v>
      </c>
      <c r="G78" s="15" t="s">
        <v>35</v>
      </c>
      <c r="H78" s="104">
        <v>40909</v>
      </c>
      <c r="I78" s="104">
        <v>41090</v>
      </c>
      <c r="J78" s="15"/>
    </row>
    <row r="79" spans="1:10" ht="11.25">
      <c r="A79" s="69"/>
      <c r="B79" s="35" t="s">
        <v>1</v>
      </c>
      <c r="C79" s="63"/>
      <c r="D79" s="49">
        <f>SUM(D78:D78)</f>
        <v>3000</v>
      </c>
      <c r="E79" s="49">
        <f>SUM(E78:E78)</f>
        <v>2419.3548387096776</v>
      </c>
      <c r="F79" s="51">
        <f>F78</f>
        <v>562.6406601650414</v>
      </c>
      <c r="G79" s="35"/>
      <c r="H79" s="35"/>
      <c r="I79" s="35"/>
      <c r="J79" s="29"/>
    </row>
    <row r="80" spans="1:10" ht="56.25">
      <c r="A80" s="38" t="s">
        <v>20</v>
      </c>
      <c r="B80" s="13" t="s">
        <v>21</v>
      </c>
      <c r="C80" s="13" t="s">
        <v>22</v>
      </c>
      <c r="D80" s="13" t="s">
        <v>52</v>
      </c>
      <c r="E80" s="13" t="s">
        <v>53</v>
      </c>
      <c r="F80" s="13" t="s">
        <v>23</v>
      </c>
      <c r="G80" s="13" t="s">
        <v>24</v>
      </c>
      <c r="H80" s="13" t="s">
        <v>26</v>
      </c>
      <c r="I80" s="13" t="s">
        <v>26</v>
      </c>
      <c r="J80" s="13" t="s">
        <v>27</v>
      </c>
    </row>
    <row r="81" spans="1:10" ht="11.25">
      <c r="A81" s="120">
        <v>35</v>
      </c>
      <c r="B81" s="116" t="s">
        <v>110</v>
      </c>
      <c r="C81" s="116" t="s">
        <v>98</v>
      </c>
      <c r="D81" s="117">
        <v>20000</v>
      </c>
      <c r="E81" s="117">
        <f>AVERAGE(D81/124%)</f>
        <v>16129.032258064517</v>
      </c>
      <c r="F81" s="117">
        <f>AVERAGE(E81/4.3)</f>
        <v>3750.937734433609</v>
      </c>
      <c r="G81" s="118" t="s">
        <v>35</v>
      </c>
      <c r="H81" s="119">
        <v>40909</v>
      </c>
      <c r="I81" s="119">
        <v>41274</v>
      </c>
      <c r="J81" s="116"/>
    </row>
    <row r="82" spans="1:10" ht="12">
      <c r="A82" s="60"/>
      <c r="B82" s="115" t="s">
        <v>1</v>
      </c>
      <c r="C82" s="3"/>
      <c r="D82" s="62">
        <f>D81</f>
        <v>20000</v>
      </c>
      <c r="E82" s="62">
        <f>E81</f>
        <v>16129.032258064517</v>
      </c>
      <c r="F82" s="62">
        <f>F81</f>
        <v>3750.937734433609</v>
      </c>
      <c r="G82" s="3"/>
      <c r="H82" s="3"/>
      <c r="I82" s="3"/>
      <c r="J82" s="3"/>
    </row>
    <row r="83" spans="1:10" ht="12">
      <c r="A83" s="60"/>
      <c r="B83" s="61" t="s">
        <v>109</v>
      </c>
      <c r="C83" s="3"/>
      <c r="D83" s="62">
        <f>D82+D79+D76+D70+D62+D59+D53+D45+D38+D32+D29+D22+D19+D67+D73</f>
        <v>142000</v>
      </c>
      <c r="E83" s="62">
        <f>AVERAGE(D83/124%)</f>
        <v>114516.12903225806</v>
      </c>
      <c r="F83" s="62">
        <f>AVERAGE(E83/4.3)</f>
        <v>26631.65791447862</v>
      </c>
      <c r="G83" s="3"/>
      <c r="H83" s="3"/>
      <c r="I83" s="3"/>
      <c r="J83" s="3"/>
    </row>
    <row r="84" spans="1:10" ht="11.25">
      <c r="A84" s="36"/>
      <c r="B84" s="39"/>
      <c r="C84" s="39"/>
      <c r="D84" s="39"/>
      <c r="E84" s="39"/>
      <c r="F84" s="39"/>
      <c r="G84" s="39"/>
      <c r="H84" s="39"/>
      <c r="I84" s="39"/>
      <c r="J84" s="39"/>
    </row>
    <row r="85" spans="1:10" ht="22.5" customHeight="1">
      <c r="A85" s="36"/>
      <c r="B85" s="39"/>
      <c r="C85" s="39"/>
      <c r="D85" s="39"/>
      <c r="E85" s="39"/>
      <c r="F85" s="39"/>
      <c r="G85" s="123"/>
      <c r="H85" s="123"/>
      <c r="I85" s="39"/>
      <c r="J85" s="39"/>
    </row>
    <row r="86" spans="1:10" ht="22.5" customHeight="1">
      <c r="A86" s="36"/>
      <c r="B86" s="39"/>
      <c r="C86" s="39"/>
      <c r="D86" s="39"/>
      <c r="E86" s="39"/>
      <c r="F86" s="39"/>
      <c r="G86" s="123"/>
      <c r="H86" s="123"/>
      <c r="I86" s="39"/>
      <c r="J86" s="39"/>
    </row>
    <row r="87" spans="1:10" ht="11.25">
      <c r="A87" s="36"/>
      <c r="B87" s="39"/>
      <c r="C87" s="39"/>
      <c r="D87" s="39"/>
      <c r="E87" s="39"/>
      <c r="F87" s="39"/>
      <c r="G87" s="39"/>
      <c r="H87" s="39"/>
      <c r="I87" s="39"/>
      <c r="J87" s="39"/>
    </row>
    <row r="88" spans="1:10" ht="11.25">
      <c r="A88" s="36"/>
      <c r="B88" s="39"/>
      <c r="C88" s="39"/>
      <c r="D88" s="39"/>
      <c r="E88" s="39"/>
      <c r="F88" s="39"/>
      <c r="G88" s="39"/>
      <c r="H88" s="39"/>
      <c r="I88" s="39"/>
      <c r="J88" s="39"/>
    </row>
    <row r="89" spans="9:10" ht="11.25">
      <c r="I89" s="121"/>
      <c r="J89" s="121"/>
    </row>
    <row r="90" spans="9:10" ht="22.5" customHeight="1">
      <c r="I90" s="121"/>
      <c r="J90" s="121"/>
    </row>
  </sheetData>
  <mergeCells count="11">
    <mergeCell ref="G85:H85"/>
    <mergeCell ref="I89:J89"/>
    <mergeCell ref="I90:J90"/>
    <mergeCell ref="G3:H3"/>
    <mergeCell ref="G4:H4"/>
    <mergeCell ref="I4:J4"/>
    <mergeCell ref="I5:J5"/>
    <mergeCell ref="I6:J6"/>
    <mergeCell ref="B7:G7"/>
    <mergeCell ref="I7:J7"/>
    <mergeCell ref="G86:H86"/>
  </mergeCells>
  <printOptions/>
  <pageMargins left="0.15748031496062992" right="0.15748031496062992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2012-02-13T08:01:25Z</cp:lastPrinted>
  <dcterms:created xsi:type="dcterms:W3CDTF">1996-10-14T23:33:28Z</dcterms:created>
  <dcterms:modified xsi:type="dcterms:W3CDTF">2012-02-16T08:18:14Z</dcterms:modified>
  <cp:category/>
  <cp:version/>
  <cp:contentType/>
  <cp:contentStatus/>
</cp:coreProperties>
</file>